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9735"/>
  </bookViews>
  <sheets>
    <sheet name="ЛСР 13 граф" sheetId="7" r:id="rId1"/>
  </sheets>
  <definedNames>
    <definedName name="Constr" localSheetId="0">'ЛСР 13 граф'!#REF!</definedName>
    <definedName name="FOT" localSheetId="0">'ЛСР 13 граф'!#REF!</definedName>
    <definedName name="Ind" localSheetId="0">'ЛСР 13 граф'!#REF!</definedName>
    <definedName name="Obj" localSheetId="0">'ЛСР 13 граф'!#REF!</definedName>
    <definedName name="Obosn" localSheetId="0">'ЛСР 13 граф'!#REF!</definedName>
    <definedName name="SmPr" localSheetId="0">'ЛСР 13 граф'!#REF!</definedName>
    <definedName name="_xlnm.Print_Titles" localSheetId="0">'ЛСР 13 граф'!$13:$13</definedName>
  </definedNames>
  <calcPr calcId="145621"/>
</workbook>
</file>

<file path=xl/calcChain.xml><?xml version="1.0" encoding="utf-8"?>
<calcChain xmlns="http://schemas.openxmlformats.org/spreadsheetml/2006/main">
  <c r="D24" i="7" l="1"/>
  <c r="D52" i="7"/>
  <c r="D47" i="7"/>
  <c r="D46" i="7"/>
  <c r="D33" i="7"/>
  <c r="D32" i="7"/>
  <c r="D21" i="7"/>
  <c r="D41" i="7" l="1"/>
  <c r="D40" i="7"/>
  <c r="D39" i="7"/>
  <c r="D37" i="7"/>
  <c r="D35" i="7"/>
  <c r="D36" i="7" s="1"/>
  <c r="D30" i="7"/>
  <c r="D31" i="7" s="1"/>
  <c r="D18" i="7" l="1"/>
  <c r="D16" i="7"/>
</calcChain>
</file>

<file path=xl/sharedStrings.xml><?xml version="1.0" encoding="utf-8"?>
<sst xmlns="http://schemas.openxmlformats.org/spreadsheetml/2006/main" count="99" uniqueCount="84">
  <si>
    <t>№ пп</t>
  </si>
  <si>
    <t>Наименование</t>
  </si>
  <si>
    <t>Ед. изм.</t>
  </si>
  <si>
    <t>Кол.</t>
  </si>
  <si>
    <t>1000 м3 грунта</t>
  </si>
  <si>
    <t>1 т груза</t>
  </si>
  <si>
    <t>м3</t>
  </si>
  <si>
    <t>Уплотнение грунта пневматическими трамбовками, группа грунтов: 1-2</t>
  </si>
  <si>
    <t>100 м3 уплотненного грунта</t>
  </si>
  <si>
    <t>т</t>
  </si>
  <si>
    <t>100 м трубопроводов</t>
  </si>
  <si>
    <t>Раздел 2. Санация участка</t>
  </si>
  <si>
    <t>п.м.</t>
  </si>
  <si>
    <t>шт</t>
  </si>
  <si>
    <t>1 м трубопровода</t>
  </si>
  <si>
    <t>1 футляр</t>
  </si>
  <si>
    <t>Раздел 4. Благоустройство</t>
  </si>
  <si>
    <t>УТВЕРЖДАЮ</t>
  </si>
  <si>
    <t>"_____"_________________________2017г.</t>
  </si>
  <si>
    <t>Зам. Технического директора</t>
  </si>
  <si>
    <t>_____________________Е.Е.Тутак</t>
  </si>
  <si>
    <t xml:space="preserve">ДЕФЕКТНАЯ ВЕДОМОСТЬ </t>
  </si>
  <si>
    <t>Разработал:</t>
  </si>
  <si>
    <t>П.И. Жуланов</t>
  </si>
  <si>
    <t>Согласовано:</t>
  </si>
  <si>
    <t>Раздел 1. Земляные работы</t>
  </si>
  <si>
    <t>Разработка грунта в траншеях экскаватором «обратная лопата» с ковшом вместимостью 0,5 (0,5-0,63) м3, с выгрузкой на бровку траншеи группа грунтов: 1</t>
  </si>
  <si>
    <t>Перевозка грузов автомобилями-самосвалами грузоподъемностью 10 т, работающих вне карьера, на расстояние: до 45 км I класс груза</t>
  </si>
  <si>
    <t>Засыпка траншей и котлованов с перемещением грунта до 5 м бульдозерами мощностью: 96 кВт (130 л.с.), группа грунтов 1</t>
  </si>
  <si>
    <t>Подготовка почвы для устройства партерного и обыкновенного газона с внесением растительной земли слоем 15 см: механизированным способом</t>
  </si>
  <si>
    <t>100 м2</t>
  </si>
  <si>
    <t>Посев газонов партерных, мавританских и обыкновенных вручную</t>
  </si>
  <si>
    <t>Заделка битумом и прядью концов стыков санированных труб Д880мм с существующей Д1000 мм</t>
  </si>
  <si>
    <t>Демонтаж стальной трубы Д1000мм</t>
  </si>
  <si>
    <t>Демонтаж железобетонной трубы (щелыга - половина трубы) Д1000мм</t>
  </si>
  <si>
    <t>Демонтаж существующих колодцев (плита перекрытия, стеновые кольца, горловина)</t>
  </si>
  <si>
    <t xml:space="preserve">10 м3 </t>
  </si>
  <si>
    <t>шт.</t>
  </si>
  <si>
    <t>Устройство круглых сборных железобетонных канализационных колодцев диаметром: 2 м в сухих грунтах</t>
  </si>
  <si>
    <t>Плита перекрытия: 2ПП20-1 /бетон В15 (М200), объем 0,48 м3</t>
  </si>
  <si>
    <t>Кольцо стеновое смотровых колодцев: КС20.9 /бетон В15 (М200), объем 0,59 м3</t>
  </si>
  <si>
    <t>Кольцо опорное КО-6 /бетон В15 (М200), объем 0,02 м3</t>
  </si>
  <si>
    <t>Люк тип "Л" с полимерной крышкой в соответствии с ТУ 4859-001-25501714-2005, ТУ 4859-001-44851302-2006</t>
  </si>
  <si>
    <t xml:space="preserve">100 м2 </t>
  </si>
  <si>
    <t>Грунт Полурен 01</t>
  </si>
  <si>
    <t>кг</t>
  </si>
  <si>
    <t>Эмаль Полурен 601</t>
  </si>
  <si>
    <t>Устройство бетонной отмостки</t>
  </si>
  <si>
    <t>Устройство основания под фундаменты: щебеночного</t>
  </si>
  <si>
    <t>1 м3 основания</t>
  </si>
  <si>
    <t>Щебень из природного камня для строительных работ марка: 800, фракция 20-40 мм</t>
  </si>
  <si>
    <t>Устройство бетонной подготовки (В7,5)</t>
  </si>
  <si>
    <t xml:space="preserve">100 м3 </t>
  </si>
  <si>
    <t>Бетон тяжелый, класс: В7,5 (М100)</t>
  </si>
  <si>
    <t>Армирование подстилающих слоев и набетонок</t>
  </si>
  <si>
    <t>1 т</t>
  </si>
  <si>
    <t>Арматурные сетки сварные</t>
  </si>
  <si>
    <t>Обетонка труб у колодцев</t>
  </si>
  <si>
    <t>100 м3</t>
  </si>
  <si>
    <t>Бетон тяжелый, класс: В15 (М200)</t>
  </si>
  <si>
    <t>Валка деревьев</t>
  </si>
  <si>
    <t>Валка деревьев с корня без корчевки пня сосны при диаметре ствола: до 25 см</t>
  </si>
  <si>
    <t>Корчевка пней вручную давностью рубки до трех лет: диаметром до 500 мм твердых пород</t>
  </si>
  <si>
    <t>19</t>
  </si>
  <si>
    <t>20</t>
  </si>
  <si>
    <t>м</t>
  </si>
  <si>
    <t>Труба стеклопластиковая Ду800мм, РШС, ТУ 2296-011-26508466-96</t>
  </si>
  <si>
    <t>Санирование существующей трубы Д1000мм стеклопластиковой раструбной трудой Д800мм мерной длины (6м)</t>
  </si>
  <si>
    <t>Санация трубой СПИРОЛАЙН самотечного колллектора №38 Д1000 в районе от РНС-3 "Гайва" ПК0-ПК3+89</t>
  </si>
  <si>
    <t>Т.Ю. Гороховская</t>
  </si>
  <si>
    <t>Перевозка грузов автомобилями-самосвалами грузоподъемностью 10 т, работающих вне карьера, на расстояние: до 30 км - металлолом на склад Фрезеровщиков,50</t>
  </si>
  <si>
    <t>подвоз грунта для засыпки ям</t>
  </si>
  <si>
    <t>Плита днища ПН-20</t>
  </si>
  <si>
    <t>Огрунтовка бетонных и оштукатуренных поверхностей: Полурен 01 - 1 раз</t>
  </si>
  <si>
    <t>Окраска огрунтованных бетонных и оштукатуренных поверхностей: Полурен 601 - 2 раза</t>
  </si>
  <si>
    <t>Промывка существующей трубы Д1000 перед санацией</t>
  </si>
  <si>
    <t>Компенсация рубки</t>
  </si>
  <si>
    <t>руб.</t>
  </si>
  <si>
    <t>шт/м3</t>
  </si>
  <si>
    <t>16/8</t>
  </si>
  <si>
    <t>Вывоз порубочных остатков и пней на полигон Буматика - 45км</t>
  </si>
  <si>
    <t>нет</t>
  </si>
  <si>
    <t>Вывоз мусора на полигон Буматика - 45км</t>
  </si>
  <si>
    <t>ж/б труба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</si>
</sst>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9"/>
      <color theme="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i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4" fillId="0" borderId="0" xfId="1" applyFont="1"/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/>
    </xf>
    <xf numFmtId="0" fontId="3" fillId="0" borderId="1" xfId="1" applyFont="1" applyBorder="1" applyAlignment="1">
      <alignment horizontal="center" vertical="top" wrapText="1"/>
    </xf>
    <xf numFmtId="0" fontId="3" fillId="0" borderId="0" xfId="1" applyNumberFormat="1" applyFont="1" applyAlignment="1">
      <alignment horizontal="center" vertical="top"/>
    </xf>
    <xf numFmtId="0" fontId="3" fillId="0" borderId="1" xfId="1" applyNumberFormat="1" applyFont="1" applyBorder="1" applyAlignment="1">
      <alignment horizontal="center" vertical="top"/>
    </xf>
    <xf numFmtId="0" fontId="3" fillId="0" borderId="1" xfId="1" applyFont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top" wrapText="1"/>
    </xf>
    <xf numFmtId="0" fontId="3" fillId="0" borderId="1" xfId="1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 vertical="top"/>
    </xf>
    <xf numFmtId="0" fontId="6" fillId="0" borderId="0" xfId="0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center" vertical="top"/>
    </xf>
    <xf numFmtId="0" fontId="3" fillId="0" borderId="0" xfId="1" applyFont="1" applyBorder="1" applyAlignment="1">
      <alignment horizontal="center" vertical="top" wrapText="1"/>
    </xf>
    <xf numFmtId="0" fontId="5" fillId="0" borderId="0" xfId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3" fillId="0" borderId="0" xfId="1" applyNumberFormat="1" applyFont="1" applyAlignment="1">
      <alignment horizontal="left" vertical="top"/>
    </xf>
    <xf numFmtId="2" fontId="3" fillId="0" borderId="1" xfId="1" applyNumberFormat="1" applyFont="1" applyFill="1" applyBorder="1" applyAlignment="1">
      <alignment horizontal="center" vertical="top" wrapText="1"/>
    </xf>
    <xf numFmtId="165" fontId="3" fillId="0" borderId="1" xfId="1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1" applyNumberFormat="1" applyFont="1" applyFill="1" applyBorder="1" applyAlignment="1">
      <alignment horizontal="center" vertical="top" wrapText="1"/>
    </xf>
    <xf numFmtId="0" fontId="4" fillId="0" borderId="0" xfId="1" applyFont="1" applyAlignment="1">
      <alignment wrapText="1"/>
    </xf>
    <xf numFmtId="0" fontId="11" fillId="0" borderId="8" xfId="0" applyFont="1" applyFill="1" applyBorder="1" applyAlignment="1">
      <alignment horizontal="center" vertical="top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7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2" fillId="0" borderId="3" xfId="1" applyNumberFormat="1" applyFont="1" applyBorder="1" applyAlignment="1">
      <alignment horizontal="left" vertical="top" wrapText="1"/>
    </xf>
    <xf numFmtId="0" fontId="2" fillId="0" borderId="4" xfId="1" applyNumberFormat="1" applyFont="1" applyBorder="1" applyAlignment="1">
      <alignment horizontal="left" vertical="top" wrapText="1"/>
    </xf>
    <xf numFmtId="0" fontId="2" fillId="0" borderId="5" xfId="1" applyNumberFormat="1" applyFont="1" applyBorder="1" applyAlignment="1">
      <alignment horizontal="left" vertical="top" wrapText="1"/>
    </xf>
    <xf numFmtId="0" fontId="3" fillId="0" borderId="6" xfId="1" applyNumberFormat="1" applyFont="1" applyFill="1" applyBorder="1" applyAlignment="1">
      <alignment horizontal="center" vertical="top"/>
    </xf>
    <xf numFmtId="0" fontId="11" fillId="0" borderId="7" xfId="0" applyFont="1" applyFill="1" applyBorder="1" applyAlignment="1">
      <alignment horizontal="center" vertical="top"/>
    </xf>
    <xf numFmtId="0" fontId="11" fillId="0" borderId="8" xfId="0" applyFont="1" applyFill="1" applyBorder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49" fontId="4" fillId="0" borderId="0" xfId="0" applyNumberFormat="1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2" xfId="1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0" fillId="0" borderId="8" xfId="0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top" wrapText="1"/>
    </xf>
    <xf numFmtId="49" fontId="3" fillId="0" borderId="1" xfId="1" applyNumberFormat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E69"/>
  <sheetViews>
    <sheetView showGridLines="0" tabSelected="1" view="pageBreakPreview" topLeftCell="A50" zoomScale="200" zoomScaleNormal="100" zoomScaleSheetLayoutView="200" workbookViewId="0">
      <selection activeCell="A8" sqref="A8:D8"/>
    </sheetView>
  </sheetViews>
  <sheetFormatPr defaultColWidth="9.140625" defaultRowHeight="12.75" x14ac:dyDescent="0.2"/>
  <cols>
    <col min="1" max="1" width="4.5703125" style="9" customWidth="1"/>
    <col min="2" max="2" width="40.7109375" style="3" customWidth="1"/>
    <col min="3" max="3" width="15.5703125" style="2" customWidth="1"/>
    <col min="4" max="4" width="16.42578125" style="6" customWidth="1"/>
    <col min="5" max="5" width="19.28515625" style="1" hidden="1" customWidth="1"/>
    <col min="6" max="16384" width="9.140625" style="1"/>
  </cols>
  <sheetData>
    <row r="1" spans="1:5" ht="15" x14ac:dyDescent="0.2">
      <c r="A1" s="16" t="s">
        <v>17</v>
      </c>
      <c r="B1" s="17"/>
      <c r="C1" s="18"/>
      <c r="D1" s="19"/>
    </row>
    <row r="2" spans="1:5" x14ac:dyDescent="0.2">
      <c r="A2" s="48" t="s">
        <v>18</v>
      </c>
      <c r="B2" s="48"/>
      <c r="C2" s="18"/>
      <c r="D2" s="18"/>
    </row>
    <row r="3" spans="1:5" x14ac:dyDescent="0.2">
      <c r="A3" s="49" t="s">
        <v>19</v>
      </c>
      <c r="B3" s="49"/>
      <c r="C3" s="20"/>
      <c r="D3" s="21"/>
    </row>
    <row r="4" spans="1:5" x14ac:dyDescent="0.2">
      <c r="A4" s="22" t="s">
        <v>20</v>
      </c>
      <c r="B4" s="23"/>
      <c r="C4" s="5"/>
      <c r="D4" s="4"/>
    </row>
    <row r="5" spans="1:5" x14ac:dyDescent="0.2">
      <c r="A5" s="22"/>
      <c r="B5" s="23"/>
      <c r="C5" s="5"/>
      <c r="D5" s="4"/>
    </row>
    <row r="6" spans="1:5" ht="15" x14ac:dyDescent="0.2">
      <c r="A6" s="50" t="s">
        <v>21</v>
      </c>
      <c r="B6" s="51"/>
      <c r="C6" s="51"/>
      <c r="D6" s="51"/>
    </row>
    <row r="8" spans="1:5" ht="27" customHeight="1" x14ac:dyDescent="0.2">
      <c r="A8" s="52" t="s">
        <v>68</v>
      </c>
      <c r="B8" s="53"/>
      <c r="C8" s="53"/>
      <c r="D8" s="53"/>
    </row>
    <row r="9" spans="1:5" x14ac:dyDescent="0.2">
      <c r="B9" s="7"/>
      <c r="C9" s="5"/>
      <c r="D9" s="4"/>
    </row>
    <row r="10" spans="1:5" ht="12.75" customHeight="1" x14ac:dyDescent="0.2">
      <c r="A10" s="36" t="s">
        <v>0</v>
      </c>
      <c r="B10" s="39" t="s">
        <v>1</v>
      </c>
      <c r="C10" s="39" t="s">
        <v>2</v>
      </c>
      <c r="D10" s="39" t="s">
        <v>3</v>
      </c>
    </row>
    <row r="11" spans="1:5" x14ac:dyDescent="0.2">
      <c r="A11" s="37"/>
      <c r="B11" s="40"/>
      <c r="C11" s="40"/>
      <c r="D11" s="40"/>
    </row>
    <row r="12" spans="1:5" x14ac:dyDescent="0.2">
      <c r="A12" s="38"/>
      <c r="B12" s="41"/>
      <c r="C12" s="41"/>
      <c r="D12" s="41"/>
    </row>
    <row r="13" spans="1:5" x14ac:dyDescent="0.2">
      <c r="A13" s="10">
        <v>1</v>
      </c>
      <c r="B13" s="11">
        <v>3</v>
      </c>
      <c r="C13" s="11">
        <v>4</v>
      </c>
      <c r="D13" s="8">
        <v>5</v>
      </c>
    </row>
    <row r="14" spans="1:5" x14ac:dyDescent="0.2">
      <c r="A14" s="42" t="s">
        <v>25</v>
      </c>
      <c r="B14" s="43"/>
      <c r="C14" s="43"/>
      <c r="D14" s="44"/>
    </row>
    <row r="15" spans="1:5" ht="48" x14ac:dyDescent="0.2">
      <c r="A15" s="13">
        <v>1</v>
      </c>
      <c r="B15" s="29" t="s">
        <v>26</v>
      </c>
      <c r="C15" s="30" t="s">
        <v>4</v>
      </c>
      <c r="D15" s="26">
        <v>3.8</v>
      </c>
    </row>
    <row r="16" spans="1:5" ht="48" x14ac:dyDescent="0.2">
      <c r="A16" s="13">
        <v>2</v>
      </c>
      <c r="B16" s="29" t="s">
        <v>27</v>
      </c>
      <c r="C16" s="30" t="s">
        <v>5</v>
      </c>
      <c r="D16" s="26">
        <f>(D15*1000)*1.75*0.1</f>
        <v>665</v>
      </c>
      <c r="E16" s="34" t="s">
        <v>71</v>
      </c>
    </row>
    <row r="17" spans="1:4" ht="36" x14ac:dyDescent="0.2">
      <c r="A17" s="13">
        <v>4</v>
      </c>
      <c r="B17" s="29" t="s">
        <v>28</v>
      </c>
      <c r="C17" s="30" t="s">
        <v>4</v>
      </c>
      <c r="D17" s="25">
        <v>4.18</v>
      </c>
    </row>
    <row r="18" spans="1:4" ht="36" x14ac:dyDescent="0.2">
      <c r="A18" s="13">
        <v>5</v>
      </c>
      <c r="B18" s="29" t="s">
        <v>7</v>
      </c>
      <c r="C18" s="30" t="s">
        <v>8</v>
      </c>
      <c r="D18" s="26">
        <f>(D17*10*100)/100</f>
        <v>41.8</v>
      </c>
    </row>
    <row r="19" spans="1:4" ht="15" x14ac:dyDescent="0.2">
      <c r="A19" s="54" t="s">
        <v>11</v>
      </c>
      <c r="B19" s="55"/>
      <c r="C19" s="55"/>
      <c r="D19" s="55"/>
    </row>
    <row r="20" spans="1:4" x14ac:dyDescent="0.2">
      <c r="A20" s="45">
        <v>6</v>
      </c>
      <c r="B20" s="14" t="s">
        <v>33</v>
      </c>
      <c r="C20" s="15" t="s">
        <v>12</v>
      </c>
      <c r="D20" s="12">
        <v>11</v>
      </c>
    </row>
    <row r="21" spans="1:4" ht="60" x14ac:dyDescent="0.2">
      <c r="A21" s="56"/>
      <c r="B21" s="29" t="s">
        <v>70</v>
      </c>
      <c r="C21" s="57" t="s">
        <v>9</v>
      </c>
      <c r="D21" s="33">
        <f>298.31*D20/1000</f>
        <v>3.2814099999999997</v>
      </c>
    </row>
    <row r="22" spans="1:4" ht="24" x14ac:dyDescent="0.2">
      <c r="A22" s="13">
        <v>7</v>
      </c>
      <c r="B22" s="14" t="s">
        <v>34</v>
      </c>
      <c r="C22" s="15" t="s">
        <v>12</v>
      </c>
      <c r="D22" s="12">
        <v>381</v>
      </c>
    </row>
    <row r="23" spans="1:4" ht="24" x14ac:dyDescent="0.2">
      <c r="A23" s="13">
        <v>8</v>
      </c>
      <c r="B23" s="14" t="s">
        <v>35</v>
      </c>
      <c r="C23" s="15" t="s">
        <v>6</v>
      </c>
      <c r="D23" s="25">
        <v>9.24</v>
      </c>
    </row>
    <row r="24" spans="1:4" ht="36" x14ac:dyDescent="0.2">
      <c r="A24" s="45">
        <v>9</v>
      </c>
      <c r="B24" s="29" t="s">
        <v>38</v>
      </c>
      <c r="C24" s="30" t="s">
        <v>36</v>
      </c>
      <c r="D24" s="25">
        <f>(0.59*D25+0.48*D26+0.02*D28+0.59*D27)/10</f>
        <v>1.1599999999999999</v>
      </c>
    </row>
    <row r="25" spans="1:4" ht="24" x14ac:dyDescent="0.2">
      <c r="A25" s="46"/>
      <c r="B25" s="29" t="s">
        <v>40</v>
      </c>
      <c r="C25" s="30" t="s">
        <v>37</v>
      </c>
      <c r="D25" s="31">
        <v>12</v>
      </c>
    </row>
    <row r="26" spans="1:4" ht="24" x14ac:dyDescent="0.2">
      <c r="A26" s="46"/>
      <c r="B26" s="29" t="s">
        <v>39</v>
      </c>
      <c r="C26" s="30" t="s">
        <v>37</v>
      </c>
      <c r="D26" s="31">
        <v>4</v>
      </c>
    </row>
    <row r="27" spans="1:4" x14ac:dyDescent="0.2">
      <c r="A27" s="46"/>
      <c r="B27" s="29" t="s">
        <v>72</v>
      </c>
      <c r="C27" s="30" t="s">
        <v>37</v>
      </c>
      <c r="D27" s="31">
        <v>4</v>
      </c>
    </row>
    <row r="28" spans="1:4" ht="24" x14ac:dyDescent="0.2">
      <c r="A28" s="46"/>
      <c r="B28" s="29" t="s">
        <v>41</v>
      </c>
      <c r="C28" s="30" t="s">
        <v>37</v>
      </c>
      <c r="D28" s="31">
        <v>12</v>
      </c>
    </row>
    <row r="29" spans="1:4" ht="36" x14ac:dyDescent="0.2">
      <c r="A29" s="46"/>
      <c r="B29" s="29" t="s">
        <v>42</v>
      </c>
      <c r="C29" s="30" t="s">
        <v>13</v>
      </c>
      <c r="D29" s="31">
        <v>3</v>
      </c>
    </row>
    <row r="30" spans="1:4" ht="24" x14ac:dyDescent="0.2">
      <c r="A30" s="13">
        <v>10</v>
      </c>
      <c r="B30" s="29" t="s">
        <v>73</v>
      </c>
      <c r="C30" s="30" t="s">
        <v>43</v>
      </c>
      <c r="D30" s="33">
        <f>3.1415926*(2*2.7*4+4)/100</f>
        <v>0.80424770560000014</v>
      </c>
    </row>
    <row r="31" spans="1:4" ht="36" x14ac:dyDescent="0.2">
      <c r="A31" s="45">
        <v>11</v>
      </c>
      <c r="B31" s="29" t="s">
        <v>74</v>
      </c>
      <c r="C31" s="30" t="s">
        <v>43</v>
      </c>
      <c r="D31" s="33">
        <f>D30</f>
        <v>0.80424770560000014</v>
      </c>
    </row>
    <row r="32" spans="1:4" x14ac:dyDescent="0.2">
      <c r="A32" s="46"/>
      <c r="B32" s="29" t="s">
        <v>44</v>
      </c>
      <c r="C32" s="30" t="s">
        <v>45</v>
      </c>
      <c r="D32" s="33">
        <f>1.1*D31*10</f>
        <v>8.8467247616000027</v>
      </c>
    </row>
    <row r="33" spans="1:4" x14ac:dyDescent="0.2">
      <c r="A33" s="47"/>
      <c r="B33" s="29" t="s">
        <v>46</v>
      </c>
      <c r="C33" s="30" t="s">
        <v>45</v>
      </c>
      <c r="D33" s="33">
        <f>2.2*D31*10</f>
        <v>17.693449523200005</v>
      </c>
    </row>
    <row r="34" spans="1:4" x14ac:dyDescent="0.2">
      <c r="A34" s="45">
        <v>12</v>
      </c>
      <c r="B34" s="32" t="s">
        <v>47</v>
      </c>
      <c r="C34" s="30"/>
      <c r="D34" s="30"/>
    </row>
    <row r="35" spans="1:4" ht="24" x14ac:dyDescent="0.2">
      <c r="A35" s="46"/>
      <c r="B35" s="29" t="s">
        <v>48</v>
      </c>
      <c r="C35" s="30" t="s">
        <v>49</v>
      </c>
      <c r="D35" s="31">
        <f>0.54*4</f>
        <v>2.16</v>
      </c>
    </row>
    <row r="36" spans="1:4" ht="24" customHeight="1" x14ac:dyDescent="0.2">
      <c r="A36" s="46"/>
      <c r="B36" s="29" t="s">
        <v>50</v>
      </c>
      <c r="C36" s="30" t="s">
        <v>6</v>
      </c>
      <c r="D36" s="30">
        <f>D35*1.3</f>
        <v>2.8080000000000003</v>
      </c>
    </row>
    <row r="37" spans="1:4" x14ac:dyDescent="0.2">
      <c r="A37" s="46"/>
      <c r="B37" s="29" t="s">
        <v>51</v>
      </c>
      <c r="C37" s="30" t="s">
        <v>52</v>
      </c>
      <c r="D37" s="30">
        <f>0.0032*4</f>
        <v>1.2800000000000001E-2</v>
      </c>
    </row>
    <row r="38" spans="1:4" x14ac:dyDescent="0.2">
      <c r="A38" s="46"/>
      <c r="B38" s="29" t="s">
        <v>53</v>
      </c>
      <c r="C38" s="30" t="s">
        <v>6</v>
      </c>
      <c r="D38" s="31">
        <v>1.036</v>
      </c>
    </row>
    <row r="39" spans="1:4" ht="12" customHeight="1" x14ac:dyDescent="0.2">
      <c r="A39" s="46"/>
      <c r="B39" s="29" t="s">
        <v>54</v>
      </c>
      <c r="C39" s="30" t="s">
        <v>55</v>
      </c>
      <c r="D39" s="30">
        <f>0.001925*4</f>
        <v>7.7000000000000002E-3</v>
      </c>
    </row>
    <row r="40" spans="1:4" x14ac:dyDescent="0.2">
      <c r="A40" s="47"/>
      <c r="B40" s="29" t="s">
        <v>56</v>
      </c>
      <c r="C40" s="30" t="s">
        <v>9</v>
      </c>
      <c r="D40" s="30">
        <f>0.001925*4</f>
        <v>7.7000000000000002E-3</v>
      </c>
    </row>
    <row r="41" spans="1:4" x14ac:dyDescent="0.2">
      <c r="A41" s="45">
        <v>13</v>
      </c>
      <c r="B41" s="29" t="s">
        <v>57</v>
      </c>
      <c r="C41" s="30" t="s">
        <v>58</v>
      </c>
      <c r="D41" s="30">
        <f>0.0025*4</f>
        <v>0.01</v>
      </c>
    </row>
    <row r="42" spans="1:4" x14ac:dyDescent="0.2">
      <c r="A42" s="47"/>
      <c r="B42" s="29" t="s">
        <v>59</v>
      </c>
      <c r="C42" s="30" t="s">
        <v>6</v>
      </c>
      <c r="D42" s="31">
        <v>1</v>
      </c>
    </row>
    <row r="43" spans="1:4" x14ac:dyDescent="0.2">
      <c r="A43" s="45">
        <v>14</v>
      </c>
      <c r="B43" s="29" t="s">
        <v>60</v>
      </c>
      <c r="C43" s="30"/>
      <c r="D43" s="25"/>
    </row>
    <row r="44" spans="1:4" ht="24" x14ac:dyDescent="0.2">
      <c r="A44" s="46"/>
      <c r="B44" s="29" t="s">
        <v>61</v>
      </c>
      <c r="C44" s="30" t="s">
        <v>78</v>
      </c>
      <c r="D44" s="58" t="s">
        <v>79</v>
      </c>
    </row>
    <row r="45" spans="1:4" ht="24" x14ac:dyDescent="0.2">
      <c r="A45" s="47"/>
      <c r="B45" s="29" t="s">
        <v>62</v>
      </c>
      <c r="C45" s="30" t="s">
        <v>13</v>
      </c>
      <c r="D45" s="12">
        <v>12</v>
      </c>
    </row>
    <row r="46" spans="1:4" x14ac:dyDescent="0.2">
      <c r="A46" s="35"/>
      <c r="B46" s="29" t="s">
        <v>76</v>
      </c>
      <c r="C46" s="30" t="s">
        <v>77</v>
      </c>
      <c r="D46" s="12">
        <f>16*20000</f>
        <v>320000</v>
      </c>
    </row>
    <row r="47" spans="1:4" ht="24" x14ac:dyDescent="0.2">
      <c r="A47" s="35"/>
      <c r="B47" s="29" t="s">
        <v>80</v>
      </c>
      <c r="C47" s="30" t="s">
        <v>9</v>
      </c>
      <c r="D47" s="12">
        <f>16*0.8</f>
        <v>12.8</v>
      </c>
    </row>
    <row r="48" spans="1:4" ht="24" x14ac:dyDescent="0.2">
      <c r="A48" s="13">
        <v>15</v>
      </c>
      <c r="B48" s="14" t="s">
        <v>75</v>
      </c>
      <c r="C48" s="15" t="s">
        <v>14</v>
      </c>
      <c r="D48" s="12">
        <v>389</v>
      </c>
    </row>
    <row r="49" spans="1:5" ht="36" x14ac:dyDescent="0.2">
      <c r="A49" s="45">
        <v>16</v>
      </c>
      <c r="B49" s="29" t="s">
        <v>67</v>
      </c>
      <c r="C49" s="30" t="s">
        <v>10</v>
      </c>
      <c r="D49" s="30">
        <v>3.89</v>
      </c>
      <c r="E49" s="1" t="s">
        <v>81</v>
      </c>
    </row>
    <row r="50" spans="1:5" ht="24" x14ac:dyDescent="0.2">
      <c r="A50" s="56"/>
      <c r="B50" s="29" t="s">
        <v>66</v>
      </c>
      <c r="C50" s="30" t="s">
        <v>65</v>
      </c>
      <c r="D50" s="30">
        <v>389</v>
      </c>
    </row>
    <row r="51" spans="1:5" ht="36" x14ac:dyDescent="0.2">
      <c r="A51" s="13">
        <v>17</v>
      </c>
      <c r="B51" s="29" t="s">
        <v>32</v>
      </c>
      <c r="C51" s="30" t="s">
        <v>15</v>
      </c>
      <c r="D51" s="31">
        <v>2</v>
      </c>
    </row>
    <row r="52" spans="1:5" x14ac:dyDescent="0.2">
      <c r="A52" s="13">
        <v>18</v>
      </c>
      <c r="B52" s="29" t="s">
        <v>82</v>
      </c>
      <c r="C52" s="30" t="s">
        <v>9</v>
      </c>
      <c r="D52" s="59">
        <f>2.75*D22*0.5/3</f>
        <v>174.625</v>
      </c>
      <c r="E52" s="1" t="s">
        <v>83</v>
      </c>
    </row>
    <row r="53" spans="1:5" ht="15" x14ac:dyDescent="0.2">
      <c r="A53" s="54" t="s">
        <v>16</v>
      </c>
      <c r="B53" s="55"/>
      <c r="C53" s="55"/>
      <c r="D53" s="55"/>
    </row>
    <row r="54" spans="1:5" ht="51" x14ac:dyDescent="0.2">
      <c r="A54" s="27" t="s">
        <v>63</v>
      </c>
      <c r="B54" s="28" t="s">
        <v>29</v>
      </c>
      <c r="C54" s="30" t="s">
        <v>30</v>
      </c>
      <c r="D54" s="31">
        <v>40</v>
      </c>
    </row>
    <row r="55" spans="1:5" ht="25.5" x14ac:dyDescent="0.2">
      <c r="A55" s="27" t="s">
        <v>64</v>
      </c>
      <c r="B55" s="28" t="s">
        <v>31</v>
      </c>
      <c r="C55" s="30" t="s">
        <v>30</v>
      </c>
      <c r="D55" s="31">
        <v>40</v>
      </c>
    </row>
    <row r="57" spans="1:5" x14ac:dyDescent="0.2">
      <c r="A57" s="24" t="s">
        <v>22</v>
      </c>
      <c r="C57" s="2" t="s">
        <v>23</v>
      </c>
    </row>
    <row r="58" spans="1:5" x14ac:dyDescent="0.2">
      <c r="A58" s="24"/>
    </row>
    <row r="59" spans="1:5" x14ac:dyDescent="0.2">
      <c r="A59" s="24" t="s">
        <v>24</v>
      </c>
      <c r="C59" s="2" t="s">
        <v>69</v>
      </c>
    </row>
    <row r="65" spans="1:4" x14ac:dyDescent="0.2">
      <c r="A65" s="1"/>
      <c r="B65" s="1"/>
      <c r="C65" s="1"/>
      <c r="D65" s="1"/>
    </row>
    <row r="66" spans="1:4" x14ac:dyDescent="0.2">
      <c r="A66" s="1"/>
      <c r="B66" s="1"/>
      <c r="C66" s="1"/>
      <c r="D66" s="1"/>
    </row>
    <row r="67" spans="1:4" x14ac:dyDescent="0.2">
      <c r="A67" s="1"/>
      <c r="B67" s="1"/>
      <c r="C67" s="1"/>
      <c r="D67" s="1"/>
    </row>
    <row r="68" spans="1:4" x14ac:dyDescent="0.2">
      <c r="A68" s="1"/>
      <c r="B68" s="1"/>
      <c r="C68" s="1"/>
      <c r="D68" s="1"/>
    </row>
    <row r="69" spans="1:4" x14ac:dyDescent="0.2">
      <c r="A69" s="1"/>
      <c r="B69" s="1"/>
      <c r="C69" s="1"/>
      <c r="D69" s="1"/>
    </row>
  </sheetData>
  <mergeCells count="18">
    <mergeCell ref="A2:B2"/>
    <mergeCell ref="A3:B3"/>
    <mergeCell ref="A6:D6"/>
    <mergeCell ref="A8:D8"/>
    <mergeCell ref="A20:A21"/>
    <mergeCell ref="A53:D53"/>
    <mergeCell ref="A19:D19"/>
    <mergeCell ref="A10:A12"/>
    <mergeCell ref="B10:B12"/>
    <mergeCell ref="C10:C12"/>
    <mergeCell ref="D10:D12"/>
    <mergeCell ref="A14:D14"/>
    <mergeCell ref="A49:A50"/>
    <mergeCell ref="A24:A29"/>
    <mergeCell ref="A31:A33"/>
    <mergeCell ref="A34:A40"/>
    <mergeCell ref="A41:A42"/>
    <mergeCell ref="A43:A45"/>
  </mergeCells>
  <pageMargins left="0.7" right="0.7" top="0.75" bottom="0.75" header="0.3" footer="0.3"/>
  <pageSetup paperSize="9" fitToHeight="1000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13 граф</vt:lpstr>
      <vt:lpstr>'ЛСР 13 граф'!Заголовки_для_печати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Мурылева Юлия Владиславовна</dc:creator>
  <cp:lastModifiedBy>Жуланов Петр Иванович</cp:lastModifiedBy>
  <cp:lastPrinted>2017-10-31T05:26:17Z</cp:lastPrinted>
  <dcterms:created xsi:type="dcterms:W3CDTF">2012-09-25T04:33:48Z</dcterms:created>
  <dcterms:modified xsi:type="dcterms:W3CDTF">2017-10-31T06:04:54Z</dcterms:modified>
</cp:coreProperties>
</file>